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serveur2\interne$\020 - Bureaux\701 - Bureau Schiltigheim\70199 - COLLABORATEURS\Muriel Muller\COVID 19\aide 1500 euros\"/>
    </mc:Choice>
  </mc:AlternateContent>
  <xr:revisionPtr revIDLastSave="0" documentId="8_{D900B88A-EEDB-5C4A-A6BF-1430A928AFDC}" xr6:coauthVersionLast="45" xr6:coauthVersionMax="45" xr10:uidLastSave="{00000000-0000-0000-0000-000000000000}"/>
  <bookViews>
    <workbookView xWindow="0" yWindow="0" windowWidth="24000" windowHeight="9720" xr2:uid="{00000000-000D-0000-FFFF-FFFF00000000}"/>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D38" i="1"/>
  <c r="C25" i="1"/>
  <c r="D25" i="1"/>
  <c r="C39" i="1"/>
  <c r="C26" i="1"/>
  <c r="C34" i="1"/>
  <c r="C33" i="1"/>
  <c r="C36" i="1"/>
  <c r="C35" i="1"/>
  <c r="C21" i="1"/>
  <c r="C23" i="1"/>
  <c r="C20" i="1"/>
  <c r="C22" i="1"/>
  <c r="D26" i="1"/>
  <c r="D27" i="1"/>
  <c r="C28" i="1"/>
  <c r="D39" i="1"/>
  <c r="D40" i="1"/>
  <c r="C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 Muller</author>
  </authors>
  <commentList>
    <comment ref="B5" authorId="0" shapeId="0" xr:uid="{00000000-0006-0000-0000-000001000000}">
      <text>
        <r>
          <rPr>
            <b/>
            <sz val="9"/>
            <color indexed="81"/>
            <rFont val="Tahoma"/>
            <family val="2"/>
          </rPr>
          <t>Muriel Muller:</t>
        </r>
        <r>
          <rPr>
            <sz val="9"/>
            <color indexed="81"/>
            <rFont val="Tahoma"/>
            <family val="2"/>
          </rPr>
          <t xml:space="preserve">
au cours du dernier exercice clos ou depuis la création de l'entité au 29/02/2020</t>
        </r>
      </text>
    </comment>
  </commentList>
</comments>
</file>

<file path=xl/sharedStrings.xml><?xml version="1.0" encoding="utf-8"?>
<sst xmlns="http://schemas.openxmlformats.org/spreadsheetml/2006/main" count="50" uniqueCount="36">
  <si>
    <t>CA 03/2019</t>
  </si>
  <si>
    <t>CA 03/2020</t>
  </si>
  <si>
    <t>Attention pour les sociétés IR il faut retraiter la rémunération du dirigeant</t>
  </si>
  <si>
    <t>Eligibilité 1</t>
  </si>
  <si>
    <t>Eligibilité 2</t>
  </si>
  <si>
    <t>Si obligation de fermeture alors subvention accordée sans notion de perte de chiffre d'affaires</t>
  </si>
  <si>
    <t>Oui</t>
  </si>
  <si>
    <r>
      <t xml:space="preserve">Secteur soumis à une obligation de fermeture selon </t>
    </r>
    <r>
      <rPr>
        <sz val="8"/>
        <color theme="1"/>
        <rFont val="Calibri"/>
        <family val="2"/>
        <scheme val="minor"/>
      </rPr>
      <t xml:space="preserve">l'Arrêté du 15 mars 2020 complétant l'arrêté du 14 mars 2020 portant diverses mesures relatives à la lutte contre la propagation du virus covid-19 </t>
    </r>
  </si>
  <si>
    <t>CA mensuel moyen &lt; 83 333 €</t>
  </si>
  <si>
    <t>Actvité débutée avant le 01/02/2020</t>
  </si>
  <si>
    <t>oui</t>
  </si>
  <si>
    <t>Capitaux propres &lt; 1/2 du capital social; peut être soumise à une procédure collective d'insolvabilité à la demande des créanciers; a bénéficié d'une procédure de sauvetage et est toujours en cours de remboursement d'un plan de restructuration; le ratio emprunt / KP &gt; 7,5 ou si la couverture des intérets d'emprunt de l'entité sur la base de l'EBITDA &lt; 1</t>
  </si>
  <si>
    <t>Eligibilité 1 (Voir article 1-1° à 9° du décret)</t>
  </si>
  <si>
    <t>Eligibilité 2 (Voir article 2-1° et 2° du décret)</t>
  </si>
  <si>
    <t>Conditions d'éligibilité</t>
  </si>
  <si>
    <t>- CA facturé = si société ou compta d'engagement
- CA encaissé = si BNC
- CA moyen = si création (moy de la création au 01/03/2020)
- CA moyen = si dirigeant a eu un congé maladie, accident du travail ou maternité en mars 2019 (moy du CA entre le 01/04/2019 et le 01/03/2020)</t>
  </si>
  <si>
    <t>Variation de CA</t>
  </si>
  <si>
    <t>Pertes en %</t>
  </si>
  <si>
    <t>Vous n'avez pas déposé de déclaration de cessation de paiement au 1/03/2020</t>
  </si>
  <si>
    <t>effectif salariés inférieur ou égal à 10 salariés</t>
  </si>
  <si>
    <t>Bénéfice+rémunération nette perçue par le dirigeant (gérance ou présidence de SAS)  &lt; à 60 000 € au cours du dernier exercice clos</t>
  </si>
  <si>
    <t>% du capital de votre société détenu par une autre société est &lt; 40%</t>
  </si>
  <si>
    <t>Vous n'êtes pas une Entreprise en difficultés</t>
  </si>
  <si>
    <t>Pour le mois de MARS</t>
  </si>
  <si>
    <t>Pour le mois d'Avril</t>
  </si>
  <si>
    <t>- CA facturé = si société ou compta d'engagement
- CA encaissé = si BNC
- CA moyen = si création (moy de la création au 01/03/2020)
- CA moyen = si dirigeant a eu un congé maladie, accident du travail ou maternité en avril 2019 (moy du CA entre le 01/04/2019 et le 01/03/2020)</t>
  </si>
  <si>
    <t>CA 04/2019</t>
  </si>
  <si>
    <t>CA 04/2020</t>
  </si>
  <si>
    <t>Montant de l'indemnisation</t>
  </si>
  <si>
    <r>
      <t xml:space="preserve">Montant de l'indemnité de </t>
    </r>
    <r>
      <rPr>
        <b/>
        <sz val="11"/>
        <color rgb="FFFF0000"/>
        <rFont val="Calibri"/>
        <family val="2"/>
        <scheme val="minor"/>
      </rPr>
      <t>MARS</t>
    </r>
    <r>
      <rPr>
        <sz val="11"/>
        <color theme="1"/>
        <rFont val="Calibri"/>
        <family val="2"/>
        <scheme val="minor"/>
      </rPr>
      <t xml:space="preserve"> à laquelle vous pouvez prétendre</t>
    </r>
  </si>
  <si>
    <r>
      <t>Montant de l'indemnité d</t>
    </r>
    <r>
      <rPr>
        <b/>
        <sz val="11"/>
        <color rgb="FFFF0000"/>
        <rFont val="Calibri"/>
        <family val="2"/>
        <scheme val="minor"/>
      </rPr>
      <t xml:space="preserve">'AVRIL </t>
    </r>
    <r>
      <rPr>
        <sz val="11"/>
        <color theme="1"/>
        <rFont val="Calibri"/>
        <family val="2"/>
        <scheme val="minor"/>
      </rPr>
      <t>à laquelle vous pouvez prétendre</t>
    </r>
  </si>
  <si>
    <r>
      <t>Si votre société détient + de 40% d'une autre ste, la somme des salariés, des CA et des bénéfices sont &lt;  aux seuils précédents (</t>
    </r>
    <r>
      <rPr>
        <sz val="8"/>
        <color theme="1"/>
        <rFont val="Calibri"/>
        <family val="2"/>
        <scheme val="minor"/>
      </rPr>
      <t>10 salariés, 83 333 € de CA mensuel moyen et bénéfices &lt; 60 000 €</t>
    </r>
    <r>
      <rPr>
        <sz val="11"/>
        <color theme="1"/>
        <rFont val="Calibri"/>
        <family val="2"/>
        <scheme val="minor"/>
      </rPr>
      <t>)</t>
    </r>
  </si>
  <si>
    <t xml:space="preserve">Montant des IJSS percues en mars 2020 par le dirigeant &lt; à 800 € </t>
  </si>
  <si>
    <t>En l'absence de fermeture administrative la perte de CA doit être supérieure à 70% du CA de mars 2019 (selon les décrets officiels publiés)</t>
  </si>
  <si>
    <t>En l'absence de fermeture administrative la perte de CA doit être supérieure à 50% du CA d'avril 2019 (sans confirmation officielle à ce jour)</t>
  </si>
  <si>
    <t>Version du 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</si>
</sst>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40C]_-;\-* #,##0.00\ [$€-40C]_-;_-* &quot;-&quot;??\ [$€-40C]_-;_-@_-"/>
    <numFmt numFmtId="165" formatCode="_-* #,##0\ [$€-40C]_-;\-* #,##0\ [$€-40C]_-;_-* &quot;-&quot;??\ [$€-40C]_-;_-@_-"/>
    <numFmt numFmtId="166" formatCode="#,##0\ &quot;€&quot;"/>
  </numFmts>
  <fonts count="9"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
      <b/>
      <sz val="11"/>
      <color rgb="FFFF0000"/>
      <name val="Calibri"/>
      <family val="2"/>
      <scheme val="minor"/>
    </font>
    <font>
      <b/>
      <sz val="20"/>
      <color rgb="FFFF0000"/>
      <name val="Calibri"/>
      <family val="2"/>
      <scheme val="minor"/>
    </font>
    <font>
      <b/>
      <sz val="2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top"/>
    </xf>
    <xf numFmtId="0" fontId="0" fillId="0" borderId="0" xfId="0" applyAlignment="1">
      <alignment horizontal="center" vertical="center"/>
    </xf>
    <xf numFmtId="0" fontId="0" fillId="0" borderId="0" xfId="0"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3" xfId="0" applyBorder="1" applyAlignment="1">
      <alignment wrapText="1"/>
    </xf>
    <xf numFmtId="0" fontId="4" fillId="0" borderId="0" xfId="0" applyFont="1" applyAlignment="1">
      <alignment vertical="top" wrapText="1"/>
    </xf>
    <xf numFmtId="0" fontId="0" fillId="0" borderId="0" xfId="0" applyBorder="1" applyAlignment="1" applyProtection="1">
      <alignment horizontal="center" vertical="center"/>
      <protection locked="0"/>
    </xf>
    <xf numFmtId="164" fontId="0" fillId="0" borderId="0" xfId="0" applyNumberFormat="1" applyBorder="1" applyAlignment="1" applyProtection="1">
      <alignment horizontal="center" vertical="center"/>
      <protection locked="0"/>
    </xf>
    <xf numFmtId="164" fontId="0" fillId="0" borderId="0" xfId="1" applyNumberFormat="1" applyFont="1" applyBorder="1" applyAlignment="1" applyProtection="1">
      <alignment horizontal="center" vertical="center"/>
      <protection hidden="1"/>
    </xf>
    <xf numFmtId="165" fontId="0" fillId="0" borderId="0" xfId="1" applyNumberFormat="1" applyFont="1" applyBorder="1" applyAlignment="1" applyProtection="1">
      <alignment horizontal="center" vertical="center"/>
      <protection hidden="1"/>
    </xf>
    <xf numFmtId="9" fontId="0" fillId="0" borderId="0" xfId="1" applyFont="1" applyAlignment="1">
      <alignment horizontal="center" vertical="center"/>
    </xf>
    <xf numFmtId="9" fontId="0" fillId="0" borderId="0" xfId="1" applyFont="1" applyBorder="1" applyAlignment="1" applyProtection="1">
      <alignment horizontal="center" vertical="center" wrapText="1"/>
      <protection hidden="1"/>
    </xf>
    <xf numFmtId="166" fontId="0" fillId="2" borderId="0" xfId="1" applyNumberFormat="1" applyFont="1" applyFill="1" applyAlignment="1">
      <alignment horizontal="center" vertical="center"/>
    </xf>
    <xf numFmtId="165" fontId="0" fillId="0" borderId="0" xfId="0" applyNumberFormat="1"/>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65" fontId="0" fillId="3" borderId="2" xfId="0" applyNumberFormat="1" applyFill="1" applyBorder="1" applyAlignment="1" applyProtection="1">
      <alignment horizontal="center" vertical="center"/>
      <protection locked="0"/>
    </xf>
    <xf numFmtId="165" fontId="0" fillId="3" borderId="6" xfId="0" applyNumberFormat="1" applyFill="1" applyBorder="1" applyAlignment="1" applyProtection="1">
      <alignment horizontal="center" vertical="center"/>
      <protection locked="0"/>
    </xf>
    <xf numFmtId="165" fontId="0" fillId="4" borderId="10" xfId="0" applyNumberFormat="1" applyFill="1" applyBorder="1" applyAlignment="1" applyProtection="1">
      <alignment horizontal="center" vertical="center"/>
      <protection locked="0"/>
    </xf>
    <xf numFmtId="0" fontId="0" fillId="0" borderId="0" xfId="0" applyAlignment="1">
      <alignment horizontal="center"/>
    </xf>
    <xf numFmtId="0" fontId="7" fillId="0" borderId="0" xfId="0" applyFont="1" applyAlignment="1">
      <alignment horizontal="center" vertical="center" wrapText="1"/>
    </xf>
    <xf numFmtId="0" fontId="0" fillId="0" borderId="0" xfId="0" quotePrefix="1" applyAlignment="1">
      <alignment horizontal="left" wrapText="1"/>
    </xf>
    <xf numFmtId="0" fontId="8" fillId="0" borderId="0"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cellXfs>
  <cellStyles count="2">
    <cellStyle name="Normal" xfId="0" builtinId="0"/>
    <cellStyle name="Pourcentage" xfId="1" builtin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showGridLines="0" tabSelected="1" workbookViewId="0">
      <selection activeCell="C2" sqref="C2"/>
    </sheetView>
  </sheetViews>
  <sheetFormatPr defaultColWidth="10.76171875" defaultRowHeight="15" x14ac:dyDescent="0.2"/>
  <cols>
    <col min="2" max="2" width="36.859375" style="1" customWidth="1"/>
    <col min="3" max="3" width="35.109375" style="6" customWidth="1"/>
    <col min="4" max="4" width="3.09375" style="6" hidden="1" customWidth="1"/>
    <col min="5" max="5" width="96.5859375" customWidth="1"/>
  </cols>
  <sheetData>
    <row r="1" spans="1:6" ht="33.75" thickBot="1" x14ac:dyDescent="0.25">
      <c r="A1" s="29" t="s">
        <v>14</v>
      </c>
      <c r="B1" s="29"/>
      <c r="C1" s="29"/>
      <c r="E1" s="26" t="s">
        <v>35</v>
      </c>
    </row>
    <row r="2" spans="1:6" ht="23.1" customHeight="1" x14ac:dyDescent="0.2">
      <c r="A2" s="30" t="s">
        <v>12</v>
      </c>
      <c r="B2" s="2" t="s">
        <v>9</v>
      </c>
      <c r="C2" s="20" t="s">
        <v>6</v>
      </c>
      <c r="D2" s="12"/>
      <c r="F2" s="5"/>
    </row>
    <row r="3" spans="1:6" ht="27.75" x14ac:dyDescent="0.2">
      <c r="A3" s="32"/>
      <c r="B3" s="3" t="s">
        <v>18</v>
      </c>
      <c r="C3" s="21" t="s">
        <v>6</v>
      </c>
      <c r="D3" s="12"/>
      <c r="F3" s="5"/>
    </row>
    <row r="4" spans="1:6" x14ac:dyDescent="0.2">
      <c r="A4" s="32"/>
      <c r="B4" s="3" t="s">
        <v>19</v>
      </c>
      <c r="C4" s="21" t="s">
        <v>6</v>
      </c>
      <c r="D4" s="12"/>
      <c r="F4" s="5"/>
    </row>
    <row r="5" spans="1:6" x14ac:dyDescent="0.2">
      <c r="A5" s="32"/>
      <c r="B5" s="3" t="s">
        <v>8</v>
      </c>
      <c r="C5" s="21" t="s">
        <v>6</v>
      </c>
      <c r="D5" s="12"/>
      <c r="F5" s="5"/>
    </row>
    <row r="6" spans="1:6" ht="41.25" x14ac:dyDescent="0.2">
      <c r="A6" s="32"/>
      <c r="B6" s="3" t="s">
        <v>20</v>
      </c>
      <c r="C6" s="21" t="s">
        <v>6</v>
      </c>
      <c r="D6" s="12"/>
      <c r="E6" t="s">
        <v>2</v>
      </c>
      <c r="F6" s="5"/>
    </row>
    <row r="7" spans="1:6" ht="31.5" customHeight="1" x14ac:dyDescent="0.2">
      <c r="A7" s="32"/>
      <c r="B7" s="3" t="s">
        <v>32</v>
      </c>
      <c r="C7" s="21" t="s">
        <v>6</v>
      </c>
      <c r="D7" s="12"/>
      <c r="E7" s="5"/>
      <c r="F7" s="5"/>
    </row>
    <row r="8" spans="1:6" ht="27.75" x14ac:dyDescent="0.2">
      <c r="A8" s="32"/>
      <c r="B8" s="10" t="s">
        <v>21</v>
      </c>
      <c r="C8" s="21" t="s">
        <v>10</v>
      </c>
      <c r="D8" s="8"/>
      <c r="E8" s="5"/>
      <c r="F8" s="5"/>
    </row>
    <row r="9" spans="1:6" ht="67.5" x14ac:dyDescent="0.2">
      <c r="A9" s="32"/>
      <c r="B9" s="3" t="s">
        <v>31</v>
      </c>
      <c r="C9" s="21" t="s">
        <v>6</v>
      </c>
      <c r="D9" s="12"/>
      <c r="E9" s="5"/>
      <c r="F9" s="5"/>
    </row>
    <row r="10" spans="1:6" ht="35.25" thickBot="1" x14ac:dyDescent="0.25">
      <c r="A10" s="31"/>
      <c r="B10" s="4" t="s">
        <v>22</v>
      </c>
      <c r="C10" s="22" t="s">
        <v>6</v>
      </c>
      <c r="D10" s="12"/>
      <c r="E10" s="11" t="s">
        <v>11</v>
      </c>
      <c r="F10" s="5"/>
    </row>
    <row r="12" spans="1:6" ht="15.75" thickBot="1" x14ac:dyDescent="0.25"/>
    <row r="13" spans="1:6" ht="50.25" x14ac:dyDescent="0.2">
      <c r="A13" s="30" t="s">
        <v>13</v>
      </c>
      <c r="B13" s="2" t="s">
        <v>7</v>
      </c>
      <c r="C13" s="20" t="s">
        <v>6</v>
      </c>
      <c r="D13" s="12"/>
      <c r="E13" s="7" t="s">
        <v>5</v>
      </c>
    </row>
    <row r="14" spans="1:6" ht="15.75" thickBot="1" x14ac:dyDescent="0.25">
      <c r="A14" s="31"/>
      <c r="B14" s="4" t="s">
        <v>8</v>
      </c>
      <c r="C14" s="22" t="s">
        <v>6</v>
      </c>
      <c r="D14" s="12"/>
      <c r="E14" s="7"/>
    </row>
    <row r="15" spans="1:6" x14ac:dyDescent="0.2">
      <c r="A15" s="9"/>
      <c r="B15" s="9"/>
      <c r="C15" s="12"/>
      <c r="D15" s="12"/>
      <c r="E15" s="7"/>
    </row>
    <row r="16" spans="1:6" ht="45" customHeight="1" x14ac:dyDescent="0.2">
      <c r="A16" s="29" t="s">
        <v>28</v>
      </c>
      <c r="B16" s="29"/>
      <c r="C16" s="29"/>
      <c r="D16" s="12"/>
      <c r="E16" s="7"/>
    </row>
    <row r="17" spans="1:5" ht="23.1" customHeight="1" thickBot="1" x14ac:dyDescent="0.25">
      <c r="A17" s="27" t="s">
        <v>23</v>
      </c>
      <c r="B17" s="27"/>
    </row>
    <row r="18" spans="1:5" ht="37.5" customHeight="1" x14ac:dyDescent="0.2">
      <c r="A18" s="1"/>
      <c r="B18" s="2" t="s">
        <v>0</v>
      </c>
      <c r="C18" s="23">
        <v>10000</v>
      </c>
      <c r="E18" s="28" t="s">
        <v>15</v>
      </c>
    </row>
    <row r="19" spans="1:5" ht="38.25" customHeight="1" thickBot="1" x14ac:dyDescent="0.25">
      <c r="A19" s="1"/>
      <c r="B19" s="4" t="s">
        <v>1</v>
      </c>
      <c r="C19" s="24">
        <v>4500</v>
      </c>
      <c r="D19"/>
      <c r="E19" s="28"/>
    </row>
    <row r="20" spans="1:5" ht="23.1" customHeight="1" x14ac:dyDescent="0.2">
      <c r="A20" s="1"/>
      <c r="B20" s="6" t="s">
        <v>16</v>
      </c>
      <c r="C20" s="15">
        <f>+C19-C18</f>
        <v>-5500</v>
      </c>
      <c r="D20"/>
    </row>
    <row r="21" spans="1:5" x14ac:dyDescent="0.2">
      <c r="B21" s="13" t="s">
        <v>17</v>
      </c>
      <c r="C21" s="16">
        <f>1-(+C19/C18)</f>
        <v>0.55000000000000004</v>
      </c>
      <c r="D21"/>
      <c r="E21" t="s">
        <v>33</v>
      </c>
    </row>
    <row r="22" spans="1:5" hidden="1" x14ac:dyDescent="0.2">
      <c r="B22" s="13"/>
      <c r="C22" s="18">
        <f>IF(-(C20)&gt;1500,1500,-(C20))</f>
        <v>1500</v>
      </c>
      <c r="D22"/>
    </row>
    <row r="23" spans="1:5" hidden="1" x14ac:dyDescent="0.2">
      <c r="B23" s="13"/>
      <c r="C23" s="18">
        <f>IF(C21&gt;70%,IF(-(C20)&gt;1500,1500,-(C20)),0)</f>
        <v>0</v>
      </c>
      <c r="D23"/>
    </row>
    <row r="24" spans="1:5" x14ac:dyDescent="0.2">
      <c r="B24" s="13"/>
      <c r="C24" s="16"/>
      <c r="D24"/>
    </row>
    <row r="25" spans="1:5" x14ac:dyDescent="0.2">
      <c r="B25" s="9" t="s">
        <v>3</v>
      </c>
      <c r="C25" s="16" t="str">
        <f>IF(C2="oui",IF(C3="oui",IF(C4="oui",IF(C5="oui",IF(C6="oui",IF(C7="OUI",IF(C8="Oui",IF(C9="OUI",IF(C10="oui","Eligible selon l'article 1"),"Non éligible selon l'article 1"),"Non éligible selon l'article 1"),"Non éligible selon l'article 1"),"Non éligible selon l'article 1"),"Non éligible selon l'article 1"),"Non éligible selon l'article 1"),"Non éligible selon l'article 1"),"Non éligible selon l'article 1")</f>
        <v>Eligible selon l'article 1</v>
      </c>
      <c r="D25">
        <f>IF(C25="Eligible selon l'article 1",1,0)</f>
        <v>1</v>
      </c>
    </row>
    <row r="26" spans="1:5" x14ac:dyDescent="0.2">
      <c r="B26" s="9" t="s">
        <v>4</v>
      </c>
      <c r="C26" s="16" t="str">
        <f>IF(C14="OUI","Eligible selon l'article 2","Non éligible selon l'article 2")</f>
        <v>Eligible selon l'article 2</v>
      </c>
      <c r="D26">
        <f>IF(C26="Eligible selon l'article 2",1,0)</f>
        <v>1</v>
      </c>
    </row>
    <row r="27" spans="1:5" ht="15.75" thickBot="1" x14ac:dyDescent="0.25">
      <c r="B27" s="13"/>
      <c r="D27">
        <f>+D25+D26</f>
        <v>2</v>
      </c>
    </row>
    <row r="28" spans="1:5" ht="31.5" thickBot="1" x14ac:dyDescent="0.25">
      <c r="B28" s="17" t="s">
        <v>29</v>
      </c>
      <c r="C28" s="25">
        <f>IF(D27&lt;2,0,IF(C13="OUI",C22,C23))</f>
        <v>1500</v>
      </c>
      <c r="D28"/>
      <c r="E28" s="19"/>
    </row>
    <row r="29" spans="1:5" x14ac:dyDescent="0.2">
      <c r="D29" s="14"/>
    </row>
    <row r="30" spans="1:5" ht="26.25" thickBot="1" x14ac:dyDescent="0.25">
      <c r="A30" s="27" t="s">
        <v>24</v>
      </c>
      <c r="B30" s="27"/>
    </row>
    <row r="31" spans="1:5" ht="36" customHeight="1" x14ac:dyDescent="0.2">
      <c r="A31" s="1"/>
      <c r="B31" s="2" t="s">
        <v>26</v>
      </c>
      <c r="C31" s="23">
        <v>10000</v>
      </c>
      <c r="E31" s="28" t="s">
        <v>25</v>
      </c>
    </row>
    <row r="32" spans="1:5" ht="40.5" customHeight="1" thickBot="1" x14ac:dyDescent="0.25">
      <c r="A32" s="1"/>
      <c r="B32" s="4" t="s">
        <v>27</v>
      </c>
      <c r="C32" s="24">
        <v>4500</v>
      </c>
      <c r="D32"/>
      <c r="E32" s="28"/>
    </row>
    <row r="33" spans="1:5" x14ac:dyDescent="0.2">
      <c r="A33" s="1"/>
      <c r="B33" s="6" t="s">
        <v>16</v>
      </c>
      <c r="C33" s="15">
        <f>+C32-C31</f>
        <v>-5500</v>
      </c>
      <c r="D33"/>
    </row>
    <row r="34" spans="1:5" x14ac:dyDescent="0.2">
      <c r="B34" s="13" t="s">
        <v>17</v>
      </c>
      <c r="C34" s="16">
        <f>1-(+C32/C31)</f>
        <v>0.55000000000000004</v>
      </c>
      <c r="D34"/>
      <c r="E34" t="s">
        <v>34</v>
      </c>
    </row>
    <row r="35" spans="1:5" hidden="1" x14ac:dyDescent="0.2">
      <c r="B35" s="13"/>
      <c r="C35" s="18">
        <f>IF(-(C33)&gt;1500,1500,-(C33))</f>
        <v>1500</v>
      </c>
      <c r="D35"/>
    </row>
    <row r="36" spans="1:5" hidden="1" x14ac:dyDescent="0.2">
      <c r="B36" s="13"/>
      <c r="C36" s="18">
        <f>IF(C34&gt;50%,IF(-(C33)&gt;1500,1500,-(C33)),0)</f>
        <v>1500</v>
      </c>
      <c r="D36"/>
    </row>
    <row r="37" spans="1:5" x14ac:dyDescent="0.2">
      <c r="B37" s="13"/>
      <c r="C37" s="16"/>
      <c r="D37"/>
    </row>
    <row r="38" spans="1:5" x14ac:dyDescent="0.2">
      <c r="B38" s="9" t="s">
        <v>3</v>
      </c>
      <c r="C38" s="16" t="str">
        <f>IF(C2="oui",IF(C3="oui",IF(C4="oui",IF(C5="oui",IF(C6="oui",IF(C7="OUI",IF(C8="Oui",IF(C9="OUI",IF(C10="oui","Eligible selon l'article 1"),"Non éligible selon l'article 1"),"Non éligible selon l'article 1"),"Non éligible selon l'article 1"),"Non éligible selon l'article 1"),"Non éligible selon l'article 1"),"Non éligible selon l'article 1"),"Non éligible selon l'article 1"),"Non éligible selon l'article 1")</f>
        <v>Eligible selon l'article 1</v>
      </c>
      <c r="D38">
        <f>IF(C38="Eligible selon l'article 1",1,0)</f>
        <v>1</v>
      </c>
    </row>
    <row r="39" spans="1:5" x14ac:dyDescent="0.2">
      <c r="B39" s="9" t="s">
        <v>4</v>
      </c>
      <c r="C39" s="16" t="str">
        <f>IF(C14="OUI","Eligible selon l'article 2","Non éligible selon l'article 2")</f>
        <v>Eligible selon l'article 2</v>
      </c>
      <c r="D39">
        <f>IF(C39="Eligible selon l'article 2",1,0)</f>
        <v>1</v>
      </c>
    </row>
    <row r="40" spans="1:5" ht="15.75" thickBot="1" x14ac:dyDescent="0.25">
      <c r="B40" s="13"/>
      <c r="D40">
        <f>+D38+D39</f>
        <v>2</v>
      </c>
    </row>
    <row r="41" spans="1:5" ht="31.5" thickBot="1" x14ac:dyDescent="0.25">
      <c r="B41" s="17" t="s">
        <v>30</v>
      </c>
      <c r="C41" s="25">
        <f>IF(D40&lt;2,0,IF(C27="OUI",C35,C36))</f>
        <v>1500</v>
      </c>
      <c r="D41"/>
      <c r="E41" s="19"/>
    </row>
  </sheetData>
  <sheetProtection algorithmName="SHA-512" hashValue="YjdpPQZzfyyGBDl6ybrV4eZVINEX81XWbWoJkaD13q+V46h67bEWHQ7qLtOCf7LLoOjjKbbo8qLm77ZYPf3iqA==" saltValue="OBZXhaTqarwg1jd56tq4cg==" spinCount="100000" sheet="1" objects="1" scenarios="1"/>
  <mergeCells count="8">
    <mergeCell ref="A30:B30"/>
    <mergeCell ref="E31:E32"/>
    <mergeCell ref="A16:C16"/>
    <mergeCell ref="A1:C1"/>
    <mergeCell ref="A13:A14"/>
    <mergeCell ref="A2:A10"/>
    <mergeCell ref="A17:B17"/>
    <mergeCell ref="E18:E19"/>
  </mergeCells>
  <conditionalFormatting sqref="B28">
    <cfRule type="cellIs" dxfId="1" priority="4" operator="lessThan">
      <formula>0</formula>
    </cfRule>
    <cfRule type="cellIs" priority="5" operator="lessThan">
      <formula>-500</formula>
    </cfRule>
  </conditionalFormatting>
  <conditionalFormatting sqref="B41">
    <cfRule type="cellIs" dxfId="0" priority="1" operator="lessThan">
      <formula>0</formula>
    </cfRule>
    <cfRule type="cellIs" priority="2" operator="lessThan">
      <formula>-500</formula>
    </cfRule>
  </conditionalFormatting>
  <dataValidations count="3">
    <dataValidation type="list" allowBlank="1" showInputMessage="1" showErrorMessage="1" sqref="C10 C2:C7 C13:C15" xr:uid="{00000000-0002-0000-0000-000000000000}">
      <formula1>"Oui,Non"</formula1>
    </dataValidation>
    <dataValidation type="list" allowBlank="1" showInputMessage="1" showErrorMessage="1" sqref="C8" xr:uid="{00000000-0002-0000-0000-000001000000}">
      <formula1>"oui,non"</formula1>
    </dataValidation>
    <dataValidation type="list" allowBlank="1" showInputMessage="1" showErrorMessage="1" sqref="C9" xr:uid="{00000000-0002-0000-0000-000002000000}">
      <formula1>"Oui,Non,"</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Jérémie Poirot 2</dc:creator>
  <cp:lastModifiedBy>Muriel Muller</cp:lastModifiedBy>
  <cp:lastPrinted>2020-04-01T08:33:33Z</cp:lastPrinted>
  <dcterms:created xsi:type="dcterms:W3CDTF">2020-03-26T12:47:12Z</dcterms:created>
  <dcterms:modified xsi:type="dcterms:W3CDTF">2020-04-01T09:40:54Z</dcterms:modified>
</cp:coreProperties>
</file>